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27555" windowHeight="11790"/>
  </bookViews>
  <sheets>
    <sheet name="ул Тульская д. 6" sheetId="1" r:id="rId1"/>
  </sheets>
  <externalReferences>
    <externalReference r:id="rId2"/>
  </externalReferences>
  <definedNames>
    <definedName name="АДРЕС" localSheetId="0">'ул Тульская д. 6'!$B$3</definedName>
    <definedName name="АДРЕС2">#REF!</definedName>
    <definedName name="ВХДОЛГ" localSheetId="0">'ул Тульская д. 6'!$G$9</definedName>
    <definedName name="ВХСАЛЬДО" localSheetId="0">'ул Тульская д. 6'!$D$9</definedName>
    <definedName name="ВХСАЛЬДО3МЕС">#REF!</definedName>
    <definedName name="ДОГОВОР" localSheetId="0">'ул Тульская д. 6'!$B$4</definedName>
    <definedName name="ДОЛГ" localSheetId="0">'ул Тульская д. 6'!$A$9</definedName>
    <definedName name="ЗАТРАЧЕНОК" localSheetId="0">'ул Тульская д. 6'!$D$41</definedName>
    <definedName name="ЗАТРАЧЕНОК">[1]SHL!$D$41</definedName>
    <definedName name="ЗАТРАЧЕНОТ" localSheetId="0">'ул Тульская д. 6'!$D$40</definedName>
    <definedName name="ЗАТРАЧЕНОТ">[1]SHL!$D$40</definedName>
    <definedName name="ЗАТРЕМ" localSheetId="0">'ул Тульская д. 6'!$D$56</definedName>
    <definedName name="ИСХДОЛГ" localSheetId="0">'ул Тульская д. 6'!$G$46</definedName>
    <definedName name="ИСХСАЛЬДО" localSheetId="0">'ул Тульская д. 6'!$D$46</definedName>
    <definedName name="ИСХСАЛЬДО3МЕС">#REF!</definedName>
    <definedName name="КАП" localSheetId="0">'ул Тульская д. 6'!$C$41</definedName>
    <definedName name="КАПРЕМ">#REF!</definedName>
    <definedName name="КПЕРЕЧИСК" localSheetId="0">'ул Тульская д. 6'!$G$41</definedName>
    <definedName name="КПЕРЕЧИСК">[1]SHL!$G$41</definedName>
    <definedName name="КПЕРЕЧИСТ" localSheetId="0">'ул Тульская д. 6'!$G$40</definedName>
    <definedName name="КПЕРЕЧИСТ">[1]SHL!$G$40</definedName>
    <definedName name="НАЧЗАГОД">#REF!</definedName>
    <definedName name="НАЧЗАГОДНЕЖ">#REF!</definedName>
    <definedName name="НАЧРЕМ" localSheetId="0">'ул Тульская д. 6'!$D$54</definedName>
    <definedName name="НЕЖНАЧРЕМ" localSheetId="0">'ул Тульская д. 6'!$D$55</definedName>
    <definedName name="ОПАЛЧЕНОТ" localSheetId="0">'ул Тульская д. 6'!$E$40</definedName>
    <definedName name="ОПАЛЧЕНОТ">[1]SHL!$E$40</definedName>
    <definedName name="ОПЛАЧЕНОК" localSheetId="0">'ул Тульская д. 6'!$E$41</definedName>
    <definedName name="ОПЛАЧЕНОК">[1]SHL!$E$41</definedName>
    <definedName name="ОСВОЕНО">#REF!</definedName>
    <definedName name="ОСТ" localSheetId="0">'ул Тульская д. 6'!$A$46</definedName>
    <definedName name="ПЛОЩАДЬ" localSheetId="0">'ул Тульская д. 6'!$B$5</definedName>
    <definedName name="ПЛОЩАДЬДОМА">#REF!</definedName>
    <definedName name="РАЗМЕРПЛАТЫ" localSheetId="0">'ул Тульская д. 6'!$C$11</definedName>
    <definedName name="СНРЕМ" localSheetId="0">'ул Тульская д. 6'!#REF!</definedName>
    <definedName name="ТАРОТОП" localSheetId="0">'ул Тульская д. 6'!$C$16</definedName>
    <definedName name="ТАРХВС" localSheetId="0">'ул Тульская д. 6'!$C$17</definedName>
    <definedName name="ТБО" localSheetId="0">'ул Тульская д. 6'!$C$13</definedName>
    <definedName name="ТБОНАЧ" localSheetId="0">'ул Тульская д. 6'!$D$13</definedName>
    <definedName name="ТБОНАЧ">[1]SHL!$D$13</definedName>
    <definedName name="ТБОНЕД" localSheetId="0">'ул Тульская д. 6'!$F$13</definedName>
    <definedName name="ТБООПЛ" localSheetId="0">'ул Тульская д. 6'!$E$13</definedName>
    <definedName name="ТБООПЛ">[1]SHL!$E$13</definedName>
    <definedName name="ТБОПОСТ" localSheetId="0">'ул Тульская д. 6'!$G$13</definedName>
    <definedName name="ТБОПОСТ">[1]SHL!$G$13</definedName>
    <definedName name="ТЕК" localSheetId="0">'ул Тульская д. 6'!$C$40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<sst xmlns="http://schemas.openxmlformats.org/spreadsheetml/2006/main" count="67" uniqueCount="64">
  <si>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</si>
  <si>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</si>
  <si>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Тульская д. 6</t>
  </si>
  <si>
    <t>Договор управления №:</t>
  </si>
  <si>
    <t xml:space="preserve">№ 30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</si>
  <si>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</si>
  <si>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</si>
  <si>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</si>
  <si>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</si>
  <si>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</si>
  <si>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</si>
  <si>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</si>
  <si>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</si>
  <si>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</si>
  <si>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</si>
  <si>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</si>
  <si>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</si>
  <si>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</si>
  <si>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</si>
  <si>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</si>
  <si>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</si>
  <si>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</si>
  <si>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</si>
  <si>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</si>
  <si>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</si>
  <si>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</si>
  <si>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</si>
  <si>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</si>
  <si>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</si>
  <si>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</si>
  <si>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</si>
  <si>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</si>
  <si>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</si>
  <si>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</si>
  <si>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</si>
  <si>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</si>
  <si>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</si>
  <si>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радиаторов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</si>
  <si>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</si>
  <si>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</si>
  <si>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</si>
  <si>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</si>
  <si>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</si>
  <si>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</si>
  <si>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</si>
  <si>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</si>
  <si>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</si>
  <si>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Восстановление Ц/О на л/к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</si>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</sst>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0" fillId="0" borderId="33" xfId="0" applyNumberFormat="1" applyBorder="1" applyAlignment="1">
      <alignment wrapText="1"/>
    </xf>
    <xf numFmtId="2" fontId="3" fillId="0" borderId="34" xfId="0" applyNumberFormat="1" applyFont="1" applyBorder="1" applyAlignment="1">
      <alignment wrapText="1"/>
    </xf>
    <xf numFmtId="2" fontId="0" fillId="0" borderId="34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S712"/>
  <sheetViews>
    <sheetView tabSelected="1" topLeftCell="A43" workbookViewId="0">
      <selection activeCell="A59" sqref="A59:IV5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3109.7000000000007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533352.53000000073</v>
      </c>
      <c r="E9" s="10" t="s">
        <v>8</v>
      </c>
      <c r="F9" s="11"/>
      <c r="G9" s="9">
        <v>215510.38000000015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297405.78000000061</v>
      </c>
      <c r="E13" s="24">
        <v>298035.49000000104</v>
      </c>
      <c r="F13" s="25">
        <f>ТБОНАЧ-ТБООПЛ</f>
        <v>-629.71000000042841</v>
      </c>
      <c r="G13" s="26">
        <f>ТБООПЛ</f>
        <v>298035.49000000104</v>
      </c>
    </row>
    <row r="14" spans="1:7" ht="13.5" thickBot="1" x14ac:dyDescent="0.25">
      <c r="A14" s="27"/>
      <c r="B14" s="28" t="s">
        <v>17</v>
      </c>
      <c r="C14" s="29"/>
      <c r="D14" s="30">
        <f>D13</f>
        <v>297405.78000000061</v>
      </c>
      <c r="E14" s="30">
        <f>E13</f>
        <v>298035.49000000104</v>
      </c>
      <c r="F14" s="30">
        <f>F13</f>
        <v>-629.71000000042841</v>
      </c>
      <c r="G14" s="30">
        <f>SUM(ТБОПОСТ)</f>
        <v>298035.49000000104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1085598.2600000005</v>
      </c>
      <c r="E16" s="24">
        <v>1091845.5300000005</v>
      </c>
      <c r="F16" s="25">
        <f t="shared" ref="F16:F25" si="0">D16-E16</f>
        <v>-6247.2700000000186</v>
      </c>
      <c r="G16" s="26">
        <f t="shared" ref="G16:G25" si="1">E16</f>
        <v>1091845.5300000005</v>
      </c>
    </row>
    <row r="17" spans="1:7" x14ac:dyDescent="0.2">
      <c r="A17" s="34"/>
      <c r="B17" s="35" t="s">
        <v>20</v>
      </c>
      <c r="C17" s="23">
        <v>25.95</v>
      </c>
      <c r="D17" s="24">
        <v>263618.35000000015</v>
      </c>
      <c r="E17" s="24">
        <v>253224.61000000036</v>
      </c>
      <c r="F17" s="25">
        <f t="shared" si="0"/>
        <v>10393.739999999787</v>
      </c>
      <c r="G17" s="26">
        <f t="shared" si="1"/>
        <v>253224.61000000036</v>
      </c>
    </row>
    <row r="18" spans="1:7" x14ac:dyDescent="0.2">
      <c r="A18" s="34"/>
      <c r="B18" s="35" t="s">
        <v>21</v>
      </c>
      <c r="C18" s="23">
        <v>17.79</v>
      </c>
      <c r="D18" s="24">
        <v>181011.95999999976</v>
      </c>
      <c r="E18" s="24">
        <v>173924.5999999998</v>
      </c>
      <c r="F18" s="25">
        <f t="shared" si="0"/>
        <v>7087.3599999999569</v>
      </c>
      <c r="G18" s="26">
        <f t="shared" si="1"/>
        <v>173924.5999999998</v>
      </c>
    </row>
    <row r="19" spans="1:7" x14ac:dyDescent="0.2">
      <c r="A19" s="34"/>
      <c r="B19" s="35" t="s">
        <v>22</v>
      </c>
      <c r="C19" s="23">
        <v>4.2300000000000004</v>
      </c>
      <c r="D19" s="24">
        <v>144918.72000000003</v>
      </c>
      <c r="E19" s="24">
        <v>206167.89000000013</v>
      </c>
      <c r="F19" s="25">
        <f t="shared" si="0"/>
        <v>-61249.1700000001</v>
      </c>
      <c r="G19" s="26">
        <f t="shared" si="1"/>
        <v>206167.89000000013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1675147.2900000003</v>
      </c>
      <c r="E26" s="30">
        <f>SUM(E16:E25)</f>
        <v>1725162.6300000008</v>
      </c>
      <c r="F26" s="30">
        <f>SUM(F16:F25)</f>
        <v>-50015.340000000375</v>
      </c>
      <c r="G26" s="30">
        <f>SUM(G16:G25)</f>
        <v>1725162.6300000008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126315.78</v>
      </c>
      <c r="E28" s="24">
        <v>121225.48000000008</v>
      </c>
      <c r="F28" s="25">
        <f>D28-E28</f>
        <v>5090.2999999999156</v>
      </c>
      <c r="G28" s="26">
        <f t="shared" ref="G28:G37" si="2">E28</f>
        <v>121225.48000000008</v>
      </c>
    </row>
    <row r="29" spans="1:7" x14ac:dyDescent="0.2">
      <c r="A29" s="34"/>
      <c r="B29" s="35" t="s">
        <v>25</v>
      </c>
      <c r="C29" s="23">
        <v>0</v>
      </c>
      <c r="D29" s="24">
        <v>31842</v>
      </c>
      <c r="E29" s="24">
        <v>31732.32</v>
      </c>
      <c r="F29" s="25">
        <f>D29-E29</f>
        <v>109.68000000000029</v>
      </c>
      <c r="G29" s="26">
        <f t="shared" si="2"/>
        <v>31732.32</v>
      </c>
    </row>
    <row r="30" spans="1:7" x14ac:dyDescent="0.2">
      <c r="A30" s="34"/>
      <c r="B30" s="35" t="s">
        <v>26</v>
      </c>
      <c r="C30" s="23">
        <v>6.64</v>
      </c>
      <c r="D30" s="24">
        <v>7035.7199999999993</v>
      </c>
      <c r="E30" s="24">
        <v>6327.4699999999993</v>
      </c>
      <c r="F30" s="25">
        <f t="shared" ref="F30:F37" si="3">D30-E30</f>
        <v>708.25</v>
      </c>
      <c r="G30" s="26">
        <f t="shared" si="2"/>
        <v>6327.4699999999993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165193.5</v>
      </c>
      <c r="E38" s="30">
        <f>SUM(E28:E37)</f>
        <v>159285.27000000008</v>
      </c>
      <c r="F38" s="30">
        <f>SUM(F28:F37)</f>
        <v>5908.2299999999159</v>
      </c>
      <c r="G38" s="30">
        <f>SUM(G28:G37)</f>
        <v>159285.27000000008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62120.280000000115</v>
      </c>
      <c r="E40" s="24">
        <v>62513.470000000067</v>
      </c>
      <c r="F40" s="25">
        <f>ЗАТРАЧЕНОТ-ОПАЛЧЕНОТ</f>
        <v>-393.1899999999514</v>
      </c>
      <c r="G40" s="45">
        <v>5972.8700000000008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12223.74</v>
      </c>
    </row>
    <row r="42" spans="1:7" ht="13.5" thickBot="1" x14ac:dyDescent="0.25">
      <c r="A42" s="27"/>
      <c r="B42" s="46" t="s">
        <v>27</v>
      </c>
      <c r="C42" s="40"/>
      <c r="D42" s="30">
        <f>SUM(D40:D41)</f>
        <v>62120.280000000115</v>
      </c>
      <c r="E42" s="30">
        <f>E41+E40</f>
        <v>62513.470000000067</v>
      </c>
      <c r="F42" s="30">
        <f>F41+F40</f>
        <v>-393.1899999999514</v>
      </c>
      <c r="G42" s="30">
        <f>КПЕРЕЧИСТ+КПЕРЕЧИСК</f>
        <v>18196.61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2199866.850000001</v>
      </c>
      <c r="E44" s="30">
        <f>E42+E38+E26+E14</f>
        <v>2244996.8600000022</v>
      </c>
      <c r="F44" s="30">
        <f>F42+F38+F26+F14</f>
        <v>-45130.010000000839</v>
      </c>
      <c r="G44" s="30">
        <f>G42+G38+G26+G14</f>
        <v>2200680.0000000019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488222.52000000043</v>
      </c>
      <c r="E46" s="10" t="s">
        <v>8</v>
      </c>
      <c r="F46" s="11"/>
      <c r="G46" s="9">
        <v>168751.68999999989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62513.070000000022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5972.8700000000008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4595.0200000000004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1377.8500000000001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47333.209999999992</v>
      </c>
      <c r="E62" s="66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4800</v>
      </c>
      <c r="E64" s="68"/>
    </row>
    <row r="65" spans="1:97" s="62" customFormat="1" x14ac:dyDescent="0.2">
      <c r="A65" s="64" t="s">
        <v>43</v>
      </c>
      <c r="B65" s="64"/>
      <c r="D65" s="67">
        <v>217772.52000000002</v>
      </c>
      <c r="E65" s="68"/>
    </row>
    <row r="66" spans="1:97" s="62" customFormat="1" x14ac:dyDescent="0.2">
      <c r="A66" s="64" t="s">
        <v>44</v>
      </c>
      <c r="B66" s="64"/>
      <c r="D66" s="69">
        <v>12223.74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2"/>
    </row>
    <row r="68" spans="1:97" s="62" customFormat="1" x14ac:dyDescent="0.2">
      <c r="A68" s="73" t="s">
        <v>47</v>
      </c>
      <c r="B68" s="73"/>
      <c r="C68" s="73"/>
      <c r="D68" s="73"/>
      <c r="E68" s="73"/>
      <c r="F68" s="73">
        <v>12223.74</v>
      </c>
      <c r="G68" s="74"/>
    </row>
    <row r="69" spans="1:97" s="62" customFormat="1" x14ac:dyDescent="0.2">
      <c r="A69" s="75" t="s">
        <v>48</v>
      </c>
      <c r="B69" s="75"/>
      <c r="D69" s="76">
        <v>52133.209999999992</v>
      </c>
      <c r="E69" s="77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8" t="s">
        <v>49</v>
      </c>
      <c r="B74" s="78"/>
      <c r="C74" s="78"/>
      <c r="D74" s="78"/>
      <c r="E74" s="78"/>
      <c r="F74" s="78"/>
      <c r="G74" s="78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8" t="s">
        <v>50</v>
      </c>
      <c r="B75" s="78"/>
      <c r="C75" s="78"/>
      <c r="D75" s="78"/>
      <c r="E75" s="78"/>
      <c r="F75" s="78"/>
      <c r="G75" s="7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8" t="s">
        <v>51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9"/>
      <c r="B77" s="79"/>
      <c r="C77" s="79"/>
      <c r="D77" s="79"/>
      <c r="E77" s="79"/>
      <c r="F77" s="79"/>
      <c r="G77" s="79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8" t="s">
        <v>52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8" t="s">
        <v>53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8" t="s">
        <v>54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9"/>
      <c r="B81" s="79"/>
      <c r="C81" s="79"/>
      <c r="D81" s="79"/>
      <c r="E81" s="79"/>
      <c r="F81" s="79"/>
      <c r="G81" s="7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8" t="s">
        <v>55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8" t="s">
        <v>56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8" t="s">
        <v>57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9"/>
      <c r="B85" s="79"/>
      <c r="C85" s="79"/>
      <c r="D85" s="79"/>
      <c r="E85" s="79"/>
      <c r="F85" s="79"/>
      <c r="G85" s="79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8" t="s">
        <v>58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8" t="s">
        <v>59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80" t="s">
        <v>60</v>
      </c>
      <c r="B90" s="80"/>
      <c r="C90" s="80"/>
      <c r="D90" s="80"/>
      <c r="E90" s="80"/>
      <c r="F90" s="81" t="s">
        <v>61</v>
      </c>
      <c r="G90" s="81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80"/>
      <c r="B91" s="80"/>
      <c r="C91" s="80"/>
      <c r="D91" s="80"/>
      <c r="E91" s="80"/>
      <c r="F91" s="82"/>
      <c r="G91" s="82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80"/>
      <c r="B92" s="80"/>
      <c r="C92" s="80"/>
      <c r="D92" s="80"/>
      <c r="E92" s="80"/>
      <c r="F92" s="81"/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80" t="s">
        <v>62</v>
      </c>
      <c r="B93" s="80"/>
      <c r="C93" s="80"/>
      <c r="D93" s="80"/>
      <c r="E93" s="80"/>
      <c r="F93" s="81" t="s">
        <v>63</v>
      </c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E67"/>
    <mergeCell ref="F67:G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Тульская д. 6</vt:lpstr>
      <vt:lpstr>'ул Тульская д. 6'!АДРЕС</vt:lpstr>
      <vt:lpstr>'ул Тульская д. 6'!ВХДОЛГ</vt:lpstr>
      <vt:lpstr>'ул Тульская д. 6'!ВХСАЛЬДО</vt:lpstr>
      <vt:lpstr>'ул Тульская д. 6'!ДОГОВОР</vt:lpstr>
      <vt:lpstr>'ул Тульская д. 6'!ДОЛГ</vt:lpstr>
      <vt:lpstr>'ул Тульская д. 6'!ЗАТРАЧЕНОК</vt:lpstr>
      <vt:lpstr>'ул Тульская д. 6'!ЗАТРАЧЕНОТ</vt:lpstr>
      <vt:lpstr>'ул Тульская д. 6'!ЗАТРЕМ</vt:lpstr>
      <vt:lpstr>'ул Тульская д. 6'!ИСХДОЛГ</vt:lpstr>
      <vt:lpstr>'ул Тульская д. 6'!ИСХСАЛЬДО</vt:lpstr>
      <vt:lpstr>'ул Тульская д. 6'!КАП</vt:lpstr>
      <vt:lpstr>'ул Тульская д. 6'!КПЕРЕЧИСК</vt:lpstr>
      <vt:lpstr>'ул Тульская д. 6'!КПЕРЕЧИСТ</vt:lpstr>
      <vt:lpstr>'ул Тульская д. 6'!НАЧРЕМ</vt:lpstr>
      <vt:lpstr>'ул Тульская д. 6'!НЕЖНАЧРЕМ</vt:lpstr>
      <vt:lpstr>'ул Тульская д. 6'!ОПАЛЧЕНОТ</vt:lpstr>
      <vt:lpstr>'ул Тульская д. 6'!ОПЛАЧЕНОК</vt:lpstr>
      <vt:lpstr>'ул Тульская д. 6'!ОСТ</vt:lpstr>
      <vt:lpstr>'ул Тульская д. 6'!ПЛОЩАДЬ</vt:lpstr>
      <vt:lpstr>'ул Тульская д. 6'!РАЗМЕРПЛАТЫ</vt:lpstr>
      <vt:lpstr>'ул Тульская д. 6'!ТАРОТОП</vt:lpstr>
      <vt:lpstr>'ул Тульская д. 6'!ТАРХВС</vt:lpstr>
      <vt:lpstr>'ул Тульская д. 6'!ТБО</vt:lpstr>
      <vt:lpstr>'ул Тульская д. 6'!ТБОНАЧ</vt:lpstr>
      <vt:lpstr>'ул Тульская д. 6'!ТБОНЕД</vt:lpstr>
      <vt:lpstr>'ул Тульская д. 6'!ТБООПЛ</vt:lpstr>
      <vt:lpstr>'ул Тульская д. 6'!ТБОПОСТ</vt:lpstr>
      <vt:lpstr>'ул Тульская д. 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2018-04-02T07:03:56Z</dcterms:created>
  <dcterms:modified xsi:type="dcterms:W3CDTF">2018-04-02T07:03:56Z</dcterms:modified>
</cp:coreProperties>
</file>